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Yanvar 2026" sheetId="1" r:id="rId4"/>
  </sheets>
  <definedNames/>
  <calcPr/>
</workbook>
</file>

<file path=xl/sharedStrings.xml><?xml version="1.0" encoding="utf-8"?>
<sst xmlns="http://schemas.openxmlformats.org/spreadsheetml/2006/main" count="60" uniqueCount="58">
  <si>
    <t>Mühasibat xidmətləri</t>
  </si>
  <si>
    <t>994 50 225 82 05</t>
  </si>
  <si>
    <t>Accounting.Az MMC</t>
  </si>
  <si>
    <t xml:space="preserve">                     2026-ci ilin Yanvar  ayı üçün hesablanmış əməkhaqqı Cədvəli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</si>
  <si>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(Neft-qaz sahəsində fəaliyyəti olan və dövlət sektoruna aid edilən vergi ödəyiciləri uzrə )</t>
  </si>
  <si>
    <t>№</t>
  </si>
  <si>
    <t>Soyadi, adı, atasının adı</t>
  </si>
  <si>
    <t>FİN</t>
  </si>
  <si>
    <t>Vəzifəsi</t>
  </si>
  <si>
    <t>əməkhaqqı</t>
  </si>
  <si>
    <t>HESABLANIB</t>
  </si>
  <si>
    <t>CƏMİ</t>
  </si>
  <si>
    <t>TUTULMUŞDUR</t>
  </si>
  <si>
    <t>İşəgötürən tərəfindən</t>
  </si>
  <si>
    <t>CƏMİ tutulmuşdur</t>
  </si>
  <si>
    <t>Ödənilməli Məbləğ</t>
  </si>
  <si>
    <t>ayın iş saatları</t>
  </si>
  <si>
    <t>faktiki iş saatları</t>
  </si>
  <si>
    <t>hesablanmış əməkhaqqı</t>
  </si>
  <si>
    <t>Mükafat</t>
  </si>
  <si>
    <t>Məzuniyyət</t>
  </si>
  <si>
    <t>Gəlir vergisi</t>
  </si>
  <si>
    <t>Pensiya Fondu 3%</t>
  </si>
  <si>
    <t>İ.S.H.       0,5%</t>
  </si>
  <si>
    <t>İ.T.S.H.       2%</t>
  </si>
  <si>
    <t xml:space="preserve">Pensiya Fondu </t>
  </si>
  <si>
    <t>Məmmədov Məmməd Məmməd oğlu</t>
  </si>
  <si>
    <t>1F1F1F1</t>
  </si>
  <si>
    <t>Direktor</t>
  </si>
  <si>
    <t>Əliyev Əli Əli oğlu</t>
  </si>
  <si>
    <t>2A2A2A2</t>
  </si>
  <si>
    <t>Baş Mühasib</t>
  </si>
  <si>
    <t>Həsənov Həsən Həsən oğlu</t>
  </si>
  <si>
    <t>3B3B3B</t>
  </si>
  <si>
    <t>Mühasib</t>
  </si>
  <si>
    <t>Əhmədov Əhməd Əhməd oğlu</t>
  </si>
  <si>
    <t>4D4D4D4</t>
  </si>
  <si>
    <t>Xəzinədar</t>
  </si>
  <si>
    <t>Piriyev Piri Piri oğlu</t>
  </si>
  <si>
    <t>5R5R5RR</t>
  </si>
  <si>
    <t>Sürücü</t>
  </si>
  <si>
    <t>Cəmi</t>
  </si>
  <si>
    <t>əməkhaqqı fondu</t>
  </si>
  <si>
    <t>www.muhasibat.az</t>
  </si>
  <si>
    <t>Gəlir vergisi (İşçidən tutulan)</t>
  </si>
  <si>
    <t>www.audit.az</t>
  </si>
  <si>
    <t>Pensiya Fondu (İşçidən tutulan)</t>
  </si>
  <si>
    <t>www.accounting.az</t>
  </si>
  <si>
    <t xml:space="preserve">İşsizlkdən Sığorta Haqqı (İşçidən tutulan) </t>
  </si>
  <si>
    <t>www.vergi.az</t>
  </si>
  <si>
    <t>İcbari Tibbi Sığorta (İşçidən tutulan)</t>
  </si>
  <si>
    <t>www.finstaff.az</t>
  </si>
  <si>
    <t>Pensiya Fondu (İşəgötürən tərəfindən)</t>
  </si>
  <si>
    <t>www.raminramazanov.com</t>
  </si>
  <si>
    <t xml:space="preserve">İşsizlikdən Sığorta Haqqı (İşəgötürən tərəfindən) </t>
  </si>
  <si>
    <t>www.hesabat.az</t>
  </si>
  <si>
    <t>İcbari Tibbi Sığorta (İşəgötürən tərəfindən)</t>
  </si>
  <si>
    <t>www.excel.az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</si>
</sst>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\-yy"/>
    <numFmt numFmtId="165" formatCode="_-* #,##0.00\ _₽_-;\-* #,##0.00\ _₽_-;_-* &quot;-&quot;??\ _₽_-;_-@"/>
  </numFmts>
  <fonts count="13">
    <font>
      <sz val="10.0"/>
      <color rgb="FF000000"/>
      <name val="Arial"/>
      <scheme val="minor"/>
    </font>
    <font>
      <i/>
      <sz val="12.0"/>
      <color theme="1"/>
      <name val="Times New Roman"/>
    </font>
    <font>
      <b/>
      <i/>
      <sz val="12.0"/>
      <color rgb="FF000000"/>
      <name val="Times New Roman"/>
    </font>
    <font>
      <b/>
      <i/>
      <sz val="12.0"/>
      <color theme="1"/>
      <name val="Times New Roman"/>
    </font>
    <font>
      <b/>
      <i/>
      <sz val="16.0"/>
      <color rgb="FF000000"/>
      <name val="Times New Roman"/>
    </font>
    <font/>
    <font>
      <b/>
      <i/>
      <sz val="16.0"/>
      <color theme="1"/>
      <name val="Times New Roman"/>
    </font>
    <font>
      <b/>
      <i/>
      <sz val="11.0"/>
      <color theme="1"/>
      <name val="Times New Roman"/>
    </font>
    <font>
      <i/>
      <sz val="12.0"/>
      <color rgb="FFFF0000"/>
      <name val="Times New Roman"/>
    </font>
    <font>
      <b/>
      <i/>
      <u/>
      <sz val="12.0"/>
      <color theme="1"/>
      <name val="Times New Roman"/>
    </font>
    <font>
      <b/>
      <i/>
      <u/>
      <sz val="12.0"/>
      <color theme="1"/>
      <name val="Times New Roman"/>
    </font>
    <font>
      <b/>
      <u/>
      <sz val="11.0"/>
      <color rgb="FF548DD4"/>
      <name val="Calibri"/>
    </font>
    <font>
      <b/>
      <u/>
      <sz val="11.0"/>
      <color rgb="FF548DD4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5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1" fillId="2" fontId="3" numFmtId="0" xfId="0" applyAlignment="1" applyBorder="1" applyFont="1">
      <alignment readingOrder="0"/>
    </xf>
    <xf borderId="0" fillId="0" fontId="1" numFmtId="9" xfId="0" applyFont="1" applyNumberFormat="1"/>
    <xf borderId="2" fillId="0" fontId="4" numFmtId="164" xfId="0" applyAlignment="1" applyBorder="1" applyFont="1" applyNumberFormat="1">
      <alignment horizontal="center" shrinkToFit="0" wrapText="1"/>
    </xf>
    <xf borderId="3" fillId="0" fontId="5" numFmtId="0" xfId="0" applyBorder="1" applyFont="1"/>
    <xf borderId="4" fillId="0" fontId="5" numFmtId="0" xfId="0" applyBorder="1" applyFont="1"/>
    <xf borderId="0" fillId="0" fontId="6" numFmtId="0" xfId="0" applyAlignment="1" applyFont="1">
      <alignment horizontal="center" shrinkToFit="0" wrapText="1"/>
    </xf>
    <xf borderId="0" fillId="0" fontId="7" numFmtId="164" xfId="0" applyAlignment="1" applyFont="1" applyNumberFormat="1">
      <alignment horizontal="center" shrinkToFit="0" wrapText="1"/>
    </xf>
    <xf borderId="0" fillId="0" fontId="1" numFmtId="164" xfId="0" applyAlignment="1" applyFont="1" applyNumberFormat="1">
      <alignment shrinkToFit="0" wrapText="1"/>
    </xf>
    <xf borderId="0" fillId="0" fontId="1" numFmtId="164" xfId="0" applyAlignment="1" applyFont="1" applyNumberFormat="1">
      <alignment horizontal="center" shrinkToFit="0" wrapText="1"/>
    </xf>
    <xf borderId="5" fillId="0" fontId="1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center"/>
    </xf>
    <xf borderId="8" fillId="0" fontId="5" numFmtId="0" xfId="0" applyBorder="1" applyFont="1"/>
    <xf borderId="9" fillId="0" fontId="5" numFmtId="0" xfId="0" applyBorder="1" applyFont="1"/>
    <xf borderId="6" fillId="0" fontId="3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shrinkToFit="0" vertical="center" wrapText="1"/>
    </xf>
    <xf borderId="11" fillId="0" fontId="5" numFmtId="0" xfId="0" applyBorder="1" applyFont="1"/>
    <xf borderId="12" fillId="0" fontId="5" numFmtId="0" xfId="0" applyBorder="1" applyFont="1"/>
    <xf borderId="13" fillId="0" fontId="3" numFmtId="0" xfId="0" applyAlignment="1" applyBorder="1" applyFont="1">
      <alignment horizontal="center" shrinkToFit="0" vertical="center" wrapText="1"/>
    </xf>
    <xf borderId="14" fillId="0" fontId="5" numFmtId="0" xfId="0" applyBorder="1" applyFont="1"/>
    <xf borderId="15" fillId="0" fontId="1" numFmtId="0" xfId="0" applyAlignment="1" applyBorder="1" applyFont="1">
      <alignment horizontal="center" shrinkToFit="0" wrapText="1"/>
    </xf>
    <xf borderId="13" fillId="0" fontId="1" numFmtId="0" xfId="0" applyAlignment="1" applyBorder="1" applyFont="1">
      <alignment horizontal="left" shrinkToFit="0" vertical="center" wrapText="1"/>
    </xf>
    <xf borderId="13" fillId="0" fontId="1" numFmtId="0" xfId="0" applyAlignment="1" applyBorder="1" applyFont="1">
      <alignment shrinkToFit="0" wrapText="1"/>
    </xf>
    <xf borderId="13" fillId="0" fontId="1" numFmtId="165" xfId="0" applyAlignment="1" applyBorder="1" applyFont="1" applyNumberFormat="1">
      <alignment shrinkToFit="0" wrapText="1"/>
    </xf>
    <xf borderId="13" fillId="0" fontId="1" numFmtId="0" xfId="0" applyAlignment="1" applyBorder="1" applyFont="1">
      <alignment horizontal="center" shrinkToFit="0" wrapText="1"/>
    </xf>
    <xf borderId="13" fillId="0" fontId="1" numFmtId="2" xfId="0" applyAlignment="1" applyBorder="1" applyFont="1" applyNumberFormat="1">
      <alignment shrinkToFit="0" wrapText="1"/>
    </xf>
    <xf borderId="13" fillId="0" fontId="3" numFmtId="2" xfId="0" applyAlignment="1" applyBorder="1" applyFont="1" applyNumberFormat="1">
      <alignment shrinkToFit="0" wrapText="1"/>
    </xf>
    <xf borderId="13" fillId="3" fontId="1" numFmtId="4" xfId="0" applyAlignment="1" applyBorder="1" applyFill="1" applyFont="1" applyNumberFormat="1">
      <alignment shrinkToFit="0" wrapText="1"/>
    </xf>
    <xf borderId="13" fillId="3" fontId="1" numFmtId="2" xfId="0" applyAlignment="1" applyBorder="1" applyFont="1" applyNumberFormat="1">
      <alignment shrinkToFit="0" wrapText="1"/>
    </xf>
    <xf borderId="16" fillId="0" fontId="3" numFmtId="2" xfId="0" applyAlignment="1" applyBorder="1" applyFont="1" applyNumberFormat="1">
      <alignment shrinkToFit="0" wrapText="1"/>
    </xf>
    <xf borderId="1" fillId="3" fontId="1" numFmtId="0" xfId="0" applyBorder="1" applyFont="1"/>
    <xf borderId="13" fillId="0" fontId="1" numFmtId="0" xfId="0" applyAlignment="1" applyBorder="1" applyFont="1">
      <alignment horizontal="left" shrinkToFit="0" wrapText="1"/>
    </xf>
    <xf borderId="0" fillId="0" fontId="3" numFmtId="0" xfId="0" applyFont="1"/>
    <xf borderId="17" fillId="0" fontId="3" numFmtId="0" xfId="0" applyAlignment="1" applyBorder="1" applyFont="1">
      <alignment horizontal="center" shrinkToFit="0" wrapText="1"/>
    </xf>
    <xf borderId="18" fillId="0" fontId="5" numFmtId="0" xfId="0" applyBorder="1" applyFont="1"/>
    <xf borderId="19" fillId="0" fontId="5" numFmtId="0" xfId="0" applyBorder="1" applyFont="1"/>
    <xf borderId="20" fillId="0" fontId="3" numFmtId="165" xfId="0" applyAlignment="1" applyBorder="1" applyFont="1" applyNumberFormat="1">
      <alignment shrinkToFit="0" wrapText="1"/>
    </xf>
    <xf borderId="20" fillId="0" fontId="3" numFmtId="1" xfId="0" applyAlignment="1" applyBorder="1" applyFont="1" applyNumberFormat="1">
      <alignment horizontal="center" shrinkToFit="0" wrapText="1"/>
    </xf>
    <xf borderId="20" fillId="0" fontId="3" numFmtId="2" xfId="0" applyAlignment="1" applyBorder="1" applyFont="1" applyNumberFormat="1">
      <alignment shrinkToFit="0" wrapText="1"/>
    </xf>
    <xf borderId="20" fillId="3" fontId="3" numFmtId="2" xfId="0" applyAlignment="1" applyBorder="1" applyFont="1" applyNumberFormat="1">
      <alignment shrinkToFit="0" wrapText="1"/>
    </xf>
    <xf borderId="21" fillId="0" fontId="3" numFmtId="2" xfId="0" applyAlignment="1" applyBorder="1" applyFont="1" applyNumberFormat="1">
      <alignment shrinkToFit="0" wrapText="1"/>
    </xf>
    <xf borderId="0" fillId="0" fontId="1" numFmtId="0" xfId="0" applyAlignment="1" applyFont="1">
      <alignment horizontal="center"/>
    </xf>
    <xf borderId="0" fillId="0" fontId="1" numFmtId="2" xfId="0" applyFont="1" applyNumberFormat="1"/>
    <xf borderId="0" fillId="0" fontId="8" numFmtId="2" xfId="0" applyAlignment="1" applyFont="1" applyNumberFormat="1">
      <alignment horizontal="center"/>
    </xf>
    <xf borderId="0" fillId="0" fontId="9" numFmtId="0" xfId="0" applyAlignment="1" applyFont="1">
      <alignment horizontal="left"/>
    </xf>
    <xf borderId="0" fillId="0" fontId="10" numFmtId="2" xfId="0" applyFont="1" applyNumberFormat="1"/>
    <xf borderId="0" fillId="0" fontId="11" numFmtId="2" xfId="0" applyAlignment="1" applyFont="1" applyNumberFormat="1">
      <alignment horizontal="left"/>
    </xf>
    <xf borderId="0" fillId="0" fontId="1" numFmtId="0" xfId="0" applyAlignment="1" applyFont="1">
      <alignment horizontal="left"/>
    </xf>
    <xf borderId="0" fillId="0" fontId="3" numFmtId="2" xfId="0" applyFont="1" applyNumberFormat="1"/>
    <xf borderId="0" fillId="0" fontId="12" numFmtId="0" xfId="0" applyAlignment="1" applyFont="1">
      <alignment horizontal="left"/>
    </xf>
    <xf borderId="22" fillId="3" fontId="1" numFmtId="0" xfId="0" applyAlignment="1" applyBorder="1" applyFont="1">
      <alignment horizontal="left"/>
    </xf>
    <xf borderId="23" fillId="0" fontId="5" numFmtId="0" xfId="0" applyBorder="1" applyFont="1"/>
    <xf borderId="24" fillId="0" fontId="5" numFmtId="0" xfId="0" applyBorder="1" applyFont="1"/>
    <xf borderId="1" fillId="3" fontId="1" numFmtId="0" xfId="0" applyAlignment="1" applyBorder="1" applyFont="1">
      <alignment horizontal="left"/>
    </xf>
    <xf borderId="1" fillId="3" fontId="3" numFmtId="2" xfId="0" applyBorder="1" applyFont="1" applyNumberFormat="1"/>
    <xf borderId="0" fillId="0" fontId="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muhasibat.az/" TargetMode="External"/><Relationship Id="rId2" Type="http://schemas.openxmlformats.org/officeDocument/2006/relationships/hyperlink" Target="http://www.audit.az/" TargetMode="External"/><Relationship Id="rId3" Type="http://schemas.openxmlformats.org/officeDocument/2006/relationships/hyperlink" Target="http://www.accounting.az/" TargetMode="External"/><Relationship Id="rId4" Type="http://schemas.openxmlformats.org/officeDocument/2006/relationships/hyperlink" Target="http://www.vergi.az/" TargetMode="External"/><Relationship Id="rId9" Type="http://schemas.openxmlformats.org/officeDocument/2006/relationships/drawing" Target="../drawings/drawing1.xml"/><Relationship Id="rId5" Type="http://schemas.openxmlformats.org/officeDocument/2006/relationships/hyperlink" Target="http://www.finstaff.az/" TargetMode="External"/><Relationship Id="rId6" Type="http://schemas.openxmlformats.org/officeDocument/2006/relationships/hyperlink" Target="http://www.raminramazanov.com/" TargetMode="External"/><Relationship Id="rId7" Type="http://schemas.openxmlformats.org/officeDocument/2006/relationships/hyperlink" Target="http://www.hesabat.az/" TargetMode="External"/><Relationship Id="rId8" Type="http://schemas.openxmlformats.org/officeDocument/2006/relationships/hyperlink" Target="http://www.excel.a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13"/>
    <col customWidth="1" min="2" max="2" width="2.38"/>
    <col customWidth="1" min="3" max="3" width="31.13"/>
    <col customWidth="1" min="4" max="4" width="9.63"/>
    <col customWidth="1" min="5" max="5" width="12.0"/>
    <col customWidth="1" min="6" max="6" width="11.88"/>
    <col customWidth="1" min="7" max="7" width="7.38"/>
    <col customWidth="1" min="8" max="8" width="7.63"/>
    <col customWidth="1" min="9" max="9" width="11.5"/>
    <col customWidth="1" min="10" max="10" width="8.38"/>
    <col customWidth="1" min="11" max="11" width="10.5"/>
    <col customWidth="1" min="12" max="12" width="8.5"/>
    <col customWidth="1" min="13" max="13" width="8.63"/>
    <col customWidth="1" min="14" max="15" width="8.38"/>
    <col customWidth="1" min="16" max="16" width="8.0"/>
    <col customWidth="1" min="17" max="17" width="8.13"/>
    <col customWidth="1" min="18" max="18" width="6.38"/>
    <col customWidth="1" min="19" max="19" width="8.0"/>
    <col customWidth="1" min="20" max="20" width="11.63"/>
    <col customWidth="1" min="21" max="21" width="11.0"/>
    <col customWidth="1" min="22" max="26" width="8.0"/>
  </cols>
  <sheetData>
    <row r="1" ht="13.5" customHeight="1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1"/>
      <c r="C2" s="3" t="s">
        <v>1</v>
      </c>
      <c r="D2" s="1"/>
      <c r="E2" s="1"/>
      <c r="F2" s="1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4.0" customHeight="1">
      <c r="A5" s="1"/>
      <c r="B5" s="5" t="s">
        <v>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7"/>
      <c r="V5" s="1"/>
      <c r="W5" s="1"/>
      <c r="X5" s="1"/>
      <c r="Y5" s="1"/>
      <c r="Z5" s="1"/>
    </row>
    <row r="6" ht="24.75" customHeight="1">
      <c r="A6" s="1"/>
      <c r="B6" s="8" t="s">
        <v>3</v>
      </c>
      <c r="V6" s="1"/>
      <c r="W6" s="1"/>
      <c r="X6" s="1"/>
      <c r="Y6" s="1"/>
      <c r="Z6" s="1"/>
    </row>
    <row r="7" ht="21.0" customHeight="1">
      <c r="A7" s="1"/>
      <c r="B7" s="9" t="s">
        <v>4</v>
      </c>
      <c r="V7" s="1"/>
      <c r="W7" s="1"/>
      <c r="X7" s="1"/>
      <c r="Y7" s="1"/>
      <c r="Z7" s="1"/>
    </row>
    <row r="8" ht="13.5" customHeight="1">
      <c r="A8" s="1"/>
      <c r="B8" s="10"/>
      <c r="C8" s="10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0"/>
      <c r="Q8" s="10"/>
      <c r="R8" s="10"/>
      <c r="S8" s="10"/>
      <c r="T8" s="10"/>
      <c r="U8" s="10"/>
      <c r="V8" s="1"/>
      <c r="W8" s="1"/>
      <c r="X8" s="1"/>
      <c r="Y8" s="1"/>
      <c r="Z8" s="1"/>
    </row>
    <row r="9" ht="13.5" customHeight="1">
      <c r="A9" s="1"/>
      <c r="B9" s="12" t="s">
        <v>5</v>
      </c>
      <c r="C9" s="13" t="s">
        <v>6</v>
      </c>
      <c r="D9" s="13" t="s">
        <v>7</v>
      </c>
      <c r="E9" s="13" t="s">
        <v>8</v>
      </c>
      <c r="F9" s="13" t="s">
        <v>9</v>
      </c>
      <c r="G9" s="14" t="s">
        <v>10</v>
      </c>
      <c r="H9" s="15"/>
      <c r="I9" s="15"/>
      <c r="J9" s="15"/>
      <c r="K9" s="16"/>
      <c r="L9" s="17" t="s">
        <v>11</v>
      </c>
      <c r="M9" s="14" t="s">
        <v>12</v>
      </c>
      <c r="N9" s="15"/>
      <c r="O9" s="15"/>
      <c r="P9" s="16"/>
      <c r="Q9" s="14" t="s">
        <v>13</v>
      </c>
      <c r="R9" s="15"/>
      <c r="S9" s="16"/>
      <c r="T9" s="13" t="s">
        <v>14</v>
      </c>
      <c r="U9" s="18" t="s">
        <v>15</v>
      </c>
      <c r="V9" s="1"/>
      <c r="W9" s="1"/>
      <c r="X9" s="1"/>
      <c r="Y9" s="1"/>
      <c r="Z9" s="1"/>
    </row>
    <row r="10" ht="13.5" customHeight="1">
      <c r="A10" s="1"/>
      <c r="B10" s="19"/>
      <c r="C10" s="20"/>
      <c r="D10" s="20"/>
      <c r="E10" s="20"/>
      <c r="F10" s="20"/>
      <c r="G10" s="21" t="s">
        <v>16</v>
      </c>
      <c r="H10" s="21" t="s">
        <v>17</v>
      </c>
      <c r="I10" s="21" t="s">
        <v>18</v>
      </c>
      <c r="J10" s="21" t="s">
        <v>19</v>
      </c>
      <c r="K10" s="21" t="s">
        <v>20</v>
      </c>
      <c r="L10" s="20"/>
      <c r="M10" s="21" t="s">
        <v>21</v>
      </c>
      <c r="N10" s="21" t="s">
        <v>22</v>
      </c>
      <c r="O10" s="21" t="s">
        <v>23</v>
      </c>
      <c r="P10" s="21" t="s">
        <v>24</v>
      </c>
      <c r="Q10" s="21" t="s">
        <v>25</v>
      </c>
      <c r="R10" s="21" t="s">
        <v>23</v>
      </c>
      <c r="S10" s="21" t="s">
        <v>24</v>
      </c>
      <c r="T10" s="20"/>
      <c r="U10" s="22"/>
      <c r="V10" s="1"/>
      <c r="W10" s="1"/>
      <c r="X10" s="1"/>
      <c r="Y10" s="1"/>
      <c r="Z10" s="1"/>
    </row>
    <row r="11" ht="13.5" customHeight="1">
      <c r="A11" s="1"/>
      <c r="B11" s="23">
        <v>1.0</v>
      </c>
      <c r="C11" s="24" t="s">
        <v>26</v>
      </c>
      <c r="D11" s="24" t="s">
        <v>27</v>
      </c>
      <c r="E11" s="25" t="s">
        <v>28</v>
      </c>
      <c r="F11" s="26">
        <v>8100.0</v>
      </c>
      <c r="G11" s="27">
        <v>143.0</v>
      </c>
      <c r="H11" s="27">
        <v>143.0</v>
      </c>
      <c r="I11" s="28">
        <f t="shared" ref="I11:I15" si="1">F11/G11*H11</f>
        <v>8100</v>
      </c>
      <c r="J11" s="28"/>
      <c r="K11" s="28"/>
      <c r="L11" s="29">
        <f t="shared" ref="L11:L15" si="2">SUM(I11:K11)</f>
        <v>8100</v>
      </c>
      <c r="M11" s="30">
        <f t="shared" ref="M11:M15" si="3">IF(L11&lt;200,0,IF(L11&lt;2500,(L11-200)*0.14,350+(L11-2500)*0.25))</f>
        <v>1750</v>
      </c>
      <c r="N11" s="30">
        <f t="shared" ref="N11:N15" si="4">L11*0.03</f>
        <v>243</v>
      </c>
      <c r="O11" s="31">
        <f t="shared" ref="O11:O15" si="5">L11*0.5%</f>
        <v>40.5</v>
      </c>
      <c r="P11" s="30">
        <f>IF(L11&lt;=8000,L11*2%,IF(L11&gt;8000,160+(L11-8000)*0.5%))</f>
        <v>160.5</v>
      </c>
      <c r="Q11" s="30">
        <f t="shared" ref="Q11:Q15" si="6">L11*0.22</f>
        <v>1782</v>
      </c>
      <c r="R11" s="31">
        <f t="shared" ref="R11:R15" si="7">L11*0.5%</f>
        <v>40.5</v>
      </c>
      <c r="S11" s="30">
        <f>IF(L11&lt;=8000,L11*2%,IF(L11&gt;8000,160+(L11-8000)*0.5%))</f>
        <v>160.5</v>
      </c>
      <c r="T11" s="28">
        <f t="shared" ref="T11:T15" si="8">M11+P11+N11+O11</f>
        <v>2194</v>
      </c>
      <c r="U11" s="32">
        <f t="shared" ref="U11:U15" si="9">L11-T11</f>
        <v>5906</v>
      </c>
      <c r="V11" s="33"/>
      <c r="W11" s="1"/>
      <c r="X11" s="1"/>
      <c r="Y11" s="1"/>
      <c r="Z11" s="1"/>
    </row>
    <row r="12" ht="13.5" customHeight="1">
      <c r="A12" s="1"/>
      <c r="B12" s="23">
        <v>2.0</v>
      </c>
      <c r="C12" s="24" t="s">
        <v>29</v>
      </c>
      <c r="D12" s="24" t="s">
        <v>30</v>
      </c>
      <c r="E12" s="34" t="s">
        <v>31</v>
      </c>
      <c r="F12" s="26">
        <v>3000.0</v>
      </c>
      <c r="G12" s="27">
        <v>143.0</v>
      </c>
      <c r="H12" s="27">
        <v>143.0</v>
      </c>
      <c r="I12" s="28">
        <f t="shared" si="1"/>
        <v>3000</v>
      </c>
      <c r="J12" s="28"/>
      <c r="K12" s="28"/>
      <c r="L12" s="29">
        <f t="shared" si="2"/>
        <v>3000</v>
      </c>
      <c r="M12" s="30">
        <f t="shared" si="3"/>
        <v>475</v>
      </c>
      <c r="N12" s="30">
        <f t="shared" si="4"/>
        <v>90</v>
      </c>
      <c r="O12" s="31">
        <f t="shared" si="5"/>
        <v>15</v>
      </c>
      <c r="P12" s="30">
        <f t="shared" ref="P12:P16" si="10">IF(L12&lt;=2500,L12*2%,IF(L12&gt;2500,50+(L12-2500)*0.5%))</f>
        <v>52.5</v>
      </c>
      <c r="Q12" s="30">
        <f t="shared" si="6"/>
        <v>660</v>
      </c>
      <c r="R12" s="31">
        <f t="shared" si="7"/>
        <v>15</v>
      </c>
      <c r="S12" s="30">
        <f t="shared" ref="S12:S16" si="11">IF(L12&lt;=2500,L12*2%,IF(L12&gt;2500,50+(L12-2500)*0.5%))</f>
        <v>52.5</v>
      </c>
      <c r="T12" s="28">
        <f t="shared" si="8"/>
        <v>632.5</v>
      </c>
      <c r="U12" s="32">
        <f t="shared" si="9"/>
        <v>2367.5</v>
      </c>
      <c r="V12" s="33"/>
      <c r="W12" s="1"/>
      <c r="X12" s="1"/>
      <c r="Y12" s="1"/>
      <c r="Z12" s="1"/>
    </row>
    <row r="13" ht="13.5" customHeight="1">
      <c r="A13" s="1"/>
      <c r="B13" s="23">
        <v>3.0</v>
      </c>
      <c r="C13" s="24" t="s">
        <v>32</v>
      </c>
      <c r="D13" s="24" t="s">
        <v>33</v>
      </c>
      <c r="E13" s="25" t="s">
        <v>34</v>
      </c>
      <c r="F13" s="26">
        <v>2000.0</v>
      </c>
      <c r="G13" s="27">
        <v>143.0</v>
      </c>
      <c r="H13" s="27">
        <v>143.0</v>
      </c>
      <c r="I13" s="28">
        <f t="shared" si="1"/>
        <v>2000</v>
      </c>
      <c r="J13" s="28"/>
      <c r="K13" s="28"/>
      <c r="L13" s="29">
        <f t="shared" si="2"/>
        <v>2000</v>
      </c>
      <c r="M13" s="30">
        <f t="shared" si="3"/>
        <v>252</v>
      </c>
      <c r="N13" s="30">
        <f t="shared" si="4"/>
        <v>60</v>
      </c>
      <c r="O13" s="31">
        <f t="shared" si="5"/>
        <v>10</v>
      </c>
      <c r="P13" s="30">
        <f t="shared" si="10"/>
        <v>40</v>
      </c>
      <c r="Q13" s="30">
        <f t="shared" si="6"/>
        <v>440</v>
      </c>
      <c r="R13" s="31">
        <f t="shared" si="7"/>
        <v>10</v>
      </c>
      <c r="S13" s="30">
        <f t="shared" si="11"/>
        <v>40</v>
      </c>
      <c r="T13" s="28">
        <f t="shared" si="8"/>
        <v>362</v>
      </c>
      <c r="U13" s="32">
        <f t="shared" si="9"/>
        <v>1638</v>
      </c>
      <c r="V13" s="33"/>
      <c r="W13" s="1"/>
      <c r="X13" s="1"/>
      <c r="Y13" s="1"/>
      <c r="Z13" s="1"/>
    </row>
    <row r="14" ht="13.5" customHeight="1">
      <c r="A14" s="1"/>
      <c r="B14" s="23">
        <v>4.0</v>
      </c>
      <c r="C14" s="24" t="s">
        <v>35</v>
      </c>
      <c r="D14" s="24" t="s">
        <v>36</v>
      </c>
      <c r="E14" s="25" t="s">
        <v>37</v>
      </c>
      <c r="F14" s="26">
        <v>1000.0</v>
      </c>
      <c r="G14" s="27">
        <v>143.0</v>
      </c>
      <c r="H14" s="27">
        <v>143.0</v>
      </c>
      <c r="I14" s="28">
        <f t="shared" si="1"/>
        <v>1000</v>
      </c>
      <c r="J14" s="28"/>
      <c r="K14" s="28"/>
      <c r="L14" s="29">
        <f t="shared" si="2"/>
        <v>1000</v>
      </c>
      <c r="M14" s="30">
        <f t="shared" si="3"/>
        <v>112</v>
      </c>
      <c r="N14" s="30">
        <f t="shared" si="4"/>
        <v>30</v>
      </c>
      <c r="O14" s="31">
        <f t="shared" si="5"/>
        <v>5</v>
      </c>
      <c r="P14" s="30">
        <f t="shared" si="10"/>
        <v>20</v>
      </c>
      <c r="Q14" s="30">
        <f t="shared" si="6"/>
        <v>220</v>
      </c>
      <c r="R14" s="31">
        <f t="shared" si="7"/>
        <v>5</v>
      </c>
      <c r="S14" s="30">
        <f t="shared" si="11"/>
        <v>20</v>
      </c>
      <c r="T14" s="28">
        <f t="shared" si="8"/>
        <v>167</v>
      </c>
      <c r="U14" s="32">
        <f t="shared" si="9"/>
        <v>833</v>
      </c>
      <c r="V14" s="33"/>
      <c r="W14" s="1"/>
      <c r="X14" s="1"/>
      <c r="Y14" s="1"/>
      <c r="Z14" s="1"/>
    </row>
    <row r="15" ht="13.5" customHeight="1">
      <c r="A15" s="1"/>
      <c r="B15" s="23">
        <v>5.0</v>
      </c>
      <c r="C15" s="24" t="s">
        <v>38</v>
      </c>
      <c r="D15" s="24" t="s">
        <v>39</v>
      </c>
      <c r="E15" s="25" t="s">
        <v>40</v>
      </c>
      <c r="F15" s="26">
        <v>500.0</v>
      </c>
      <c r="G15" s="27">
        <v>143.0</v>
      </c>
      <c r="H15" s="27">
        <v>143.0</v>
      </c>
      <c r="I15" s="28">
        <f t="shared" si="1"/>
        <v>500</v>
      </c>
      <c r="J15" s="28"/>
      <c r="K15" s="28"/>
      <c r="L15" s="29">
        <f t="shared" si="2"/>
        <v>500</v>
      </c>
      <c r="M15" s="30">
        <f t="shared" si="3"/>
        <v>42</v>
      </c>
      <c r="N15" s="30">
        <f t="shared" si="4"/>
        <v>15</v>
      </c>
      <c r="O15" s="31">
        <f t="shared" si="5"/>
        <v>2.5</v>
      </c>
      <c r="P15" s="30">
        <f t="shared" si="10"/>
        <v>10</v>
      </c>
      <c r="Q15" s="30">
        <f t="shared" si="6"/>
        <v>110</v>
      </c>
      <c r="R15" s="31">
        <f t="shared" si="7"/>
        <v>2.5</v>
      </c>
      <c r="S15" s="30">
        <f t="shared" si="11"/>
        <v>10</v>
      </c>
      <c r="T15" s="28">
        <f t="shared" si="8"/>
        <v>69.5</v>
      </c>
      <c r="U15" s="32">
        <f t="shared" si="9"/>
        <v>430.5</v>
      </c>
      <c r="V15" s="33"/>
      <c r="W15" s="1"/>
      <c r="X15" s="1"/>
      <c r="Y15" s="1"/>
      <c r="Z15" s="1"/>
    </row>
    <row r="16" ht="13.5" customHeight="1">
      <c r="A16" s="35"/>
      <c r="B16" s="36" t="s">
        <v>41</v>
      </c>
      <c r="C16" s="37"/>
      <c r="D16" s="37"/>
      <c r="E16" s="38"/>
      <c r="F16" s="39">
        <f t="shared" ref="F16:I16" si="12">SUM(F11:F15)</f>
        <v>14600</v>
      </c>
      <c r="G16" s="40">
        <f t="shared" si="12"/>
        <v>715</v>
      </c>
      <c r="H16" s="40">
        <f t="shared" si="12"/>
        <v>715</v>
      </c>
      <c r="I16" s="41">
        <f t="shared" si="12"/>
        <v>14600</v>
      </c>
      <c r="J16" s="41"/>
      <c r="K16" s="41"/>
      <c r="L16" s="41">
        <f t="shared" ref="L16:O16" si="13">SUM(L11:L15)</f>
        <v>14600</v>
      </c>
      <c r="M16" s="42">
        <f t="shared" si="13"/>
        <v>2631</v>
      </c>
      <c r="N16" s="42">
        <f t="shared" si="13"/>
        <v>438</v>
      </c>
      <c r="O16" s="42">
        <f t="shared" si="13"/>
        <v>73</v>
      </c>
      <c r="P16" s="42">
        <f t="shared" si="10"/>
        <v>110.5</v>
      </c>
      <c r="Q16" s="42">
        <f t="shared" ref="Q16:R16" si="14">SUM(Q11:Q15)</f>
        <v>3212</v>
      </c>
      <c r="R16" s="42">
        <f t="shared" si="14"/>
        <v>73</v>
      </c>
      <c r="S16" s="42">
        <f t="shared" si="11"/>
        <v>110.5</v>
      </c>
      <c r="T16" s="41">
        <f t="shared" ref="T16:U16" si="15">SUM(T11:T15)</f>
        <v>3425</v>
      </c>
      <c r="U16" s="43">
        <f t="shared" si="15"/>
        <v>11175</v>
      </c>
      <c r="V16" s="35"/>
      <c r="W16" s="35"/>
      <c r="X16" s="35"/>
      <c r="Y16" s="35"/>
      <c r="Z16" s="35"/>
    </row>
    <row r="17" ht="13.5" customHeight="1">
      <c r="A17" s="1"/>
      <c r="B17" s="44"/>
      <c r="C17" s="44"/>
      <c r="D17" s="44"/>
      <c r="E17" s="45"/>
      <c r="F17" s="1"/>
      <c r="G17" s="44"/>
      <c r="H17" s="4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1"/>
      <c r="B18" s="44"/>
      <c r="C18" s="46"/>
      <c r="D18" s="46"/>
      <c r="E18" s="1"/>
      <c r="F18" s="1"/>
      <c r="G18" s="44"/>
      <c r="H18" s="44"/>
      <c r="I18" s="1"/>
      <c r="J18" s="1"/>
      <c r="K18" s="47" t="s">
        <v>42</v>
      </c>
      <c r="Q18" s="47"/>
      <c r="R18" s="47"/>
      <c r="S18" s="47"/>
      <c r="T18" s="48">
        <f>L16</f>
        <v>14600</v>
      </c>
      <c r="U18" s="45"/>
      <c r="V18" s="1"/>
      <c r="W18" s="1"/>
      <c r="X18" s="1"/>
      <c r="Y18" s="1"/>
      <c r="Z18" s="1"/>
    </row>
    <row r="19" ht="13.5" customHeight="1">
      <c r="A19" s="1"/>
      <c r="B19" s="44"/>
      <c r="C19" s="49" t="s">
        <v>43</v>
      </c>
      <c r="D19" s="46"/>
      <c r="E19" s="1"/>
      <c r="F19" s="1"/>
      <c r="G19" s="44"/>
      <c r="H19" s="44"/>
      <c r="I19" s="1"/>
      <c r="J19" s="1"/>
      <c r="K19" s="50" t="s">
        <v>44</v>
      </c>
      <c r="Q19" s="50"/>
      <c r="R19" s="50"/>
      <c r="S19" s="50"/>
      <c r="T19" s="51">
        <f>M16</f>
        <v>2631</v>
      </c>
      <c r="U19" s="45"/>
      <c r="V19" s="1"/>
      <c r="W19" s="1"/>
      <c r="X19" s="1"/>
      <c r="Y19" s="1"/>
      <c r="Z19" s="1"/>
    </row>
    <row r="20" ht="13.5" customHeight="1">
      <c r="A20" s="1"/>
      <c r="B20" s="44"/>
      <c r="C20" s="49" t="s">
        <v>45</v>
      </c>
      <c r="D20" s="46"/>
      <c r="E20" s="1"/>
      <c r="F20" s="44"/>
      <c r="G20" s="1"/>
      <c r="H20" s="1"/>
      <c r="I20" s="1"/>
      <c r="J20" s="1"/>
      <c r="K20" s="50" t="s">
        <v>46</v>
      </c>
      <c r="Q20" s="50"/>
      <c r="R20" s="50"/>
      <c r="S20" s="50"/>
      <c r="T20" s="51">
        <f>N16</f>
        <v>438</v>
      </c>
      <c r="U20" s="45"/>
      <c r="V20" s="1"/>
      <c r="W20" s="1"/>
      <c r="X20" s="1"/>
      <c r="Y20" s="1"/>
      <c r="Z20" s="1"/>
    </row>
    <row r="21" ht="13.5" customHeight="1">
      <c r="A21" s="1"/>
      <c r="B21" s="44"/>
      <c r="C21" s="49" t="s">
        <v>47</v>
      </c>
      <c r="D21" s="1"/>
      <c r="E21" s="1"/>
      <c r="F21" s="44"/>
      <c r="G21" s="45"/>
      <c r="H21" s="45"/>
      <c r="I21" s="1"/>
      <c r="J21" s="1"/>
      <c r="K21" s="50" t="s">
        <v>48</v>
      </c>
      <c r="Q21" s="50"/>
      <c r="R21" s="50"/>
      <c r="S21" s="50"/>
      <c r="T21" s="51">
        <f>O16</f>
        <v>73</v>
      </c>
      <c r="U21" s="45"/>
      <c r="V21" s="1"/>
      <c r="W21" s="1"/>
      <c r="X21" s="1"/>
      <c r="Y21" s="1"/>
      <c r="Z21" s="1"/>
    </row>
    <row r="22" ht="13.5" customHeight="1">
      <c r="A22" s="1"/>
      <c r="B22" s="1"/>
      <c r="C22" s="52" t="s">
        <v>49</v>
      </c>
      <c r="D22" s="1"/>
      <c r="E22" s="1"/>
      <c r="F22" s="1"/>
      <c r="G22" s="1"/>
      <c r="H22" s="1"/>
      <c r="I22" s="1"/>
      <c r="J22" s="1"/>
      <c r="K22" s="53" t="s">
        <v>50</v>
      </c>
      <c r="L22" s="54"/>
      <c r="M22" s="54"/>
      <c r="N22" s="54"/>
      <c r="O22" s="54"/>
      <c r="P22" s="55"/>
      <c r="Q22" s="56"/>
      <c r="R22" s="56"/>
      <c r="S22" s="56"/>
      <c r="T22" s="57">
        <f>P16</f>
        <v>110.5</v>
      </c>
      <c r="U22" s="1"/>
      <c r="V22" s="1"/>
      <c r="W22" s="1"/>
      <c r="X22" s="1"/>
      <c r="Y22" s="1"/>
      <c r="Z22" s="1"/>
    </row>
    <row r="23" ht="13.5" customHeight="1">
      <c r="A23" s="1"/>
      <c r="B23" s="1"/>
      <c r="C23" s="52" t="s">
        <v>51</v>
      </c>
      <c r="D23" s="1"/>
      <c r="E23" s="1"/>
      <c r="F23" s="1"/>
      <c r="G23" s="1"/>
      <c r="H23" s="1"/>
      <c r="I23" s="1"/>
      <c r="J23" s="1"/>
      <c r="K23" s="53" t="s">
        <v>52</v>
      </c>
      <c r="L23" s="54"/>
      <c r="M23" s="54"/>
      <c r="N23" s="54"/>
      <c r="O23" s="54"/>
      <c r="P23" s="55"/>
      <c r="Q23" s="56"/>
      <c r="R23" s="56"/>
      <c r="S23" s="56"/>
      <c r="T23" s="57">
        <f>Q16</f>
        <v>3212</v>
      </c>
      <c r="U23" s="1"/>
      <c r="V23" s="1"/>
      <c r="W23" s="1"/>
      <c r="X23" s="1"/>
      <c r="Y23" s="1"/>
      <c r="Z23" s="1"/>
    </row>
    <row r="24" ht="13.5" customHeight="1">
      <c r="A24" s="1"/>
      <c r="B24" s="1"/>
      <c r="C24" s="52" t="s">
        <v>53</v>
      </c>
      <c r="D24" s="1"/>
      <c r="E24" s="44"/>
      <c r="I24" s="1"/>
      <c r="J24" s="1"/>
      <c r="K24" s="50" t="s">
        <v>54</v>
      </c>
      <c r="L24" s="50"/>
      <c r="M24" s="50"/>
      <c r="N24" s="50"/>
      <c r="O24" s="50"/>
      <c r="P24" s="50"/>
      <c r="Q24" s="50"/>
      <c r="R24" s="50"/>
      <c r="S24" s="50"/>
      <c r="T24" s="51">
        <f>R16</f>
        <v>73</v>
      </c>
      <c r="U24" s="1"/>
      <c r="V24" s="1"/>
      <c r="W24" s="1"/>
      <c r="X24" s="1"/>
      <c r="Y24" s="1"/>
      <c r="Z24" s="1"/>
    </row>
    <row r="25" ht="13.5" customHeight="1">
      <c r="A25" s="1"/>
      <c r="B25" s="1"/>
      <c r="C25" s="52" t="s">
        <v>55</v>
      </c>
      <c r="D25" s="1"/>
      <c r="E25" s="1"/>
      <c r="F25" s="1"/>
      <c r="G25" s="1"/>
      <c r="H25" s="1"/>
      <c r="I25" s="1"/>
      <c r="J25" s="1"/>
      <c r="K25" s="53" t="s">
        <v>56</v>
      </c>
      <c r="L25" s="54"/>
      <c r="M25" s="54"/>
      <c r="N25" s="54"/>
      <c r="O25" s="54"/>
      <c r="P25" s="55"/>
      <c r="Q25" s="1"/>
      <c r="R25" s="1"/>
      <c r="S25" s="1"/>
      <c r="T25" s="51">
        <f>S16</f>
        <v>110.5</v>
      </c>
      <c r="U25" s="1"/>
      <c r="V25" s="1"/>
      <c r="W25" s="1"/>
      <c r="X25" s="1"/>
      <c r="Y25" s="1"/>
      <c r="Z25" s="1"/>
    </row>
    <row r="26" ht="13.5" customHeight="1">
      <c r="A26" s="1"/>
      <c r="B26" s="1"/>
      <c r="C26" s="52" t="s">
        <v>57</v>
      </c>
      <c r="D26" s="1"/>
      <c r="E26" s="1"/>
      <c r="F26" s="1"/>
      <c r="G26" s="1"/>
      <c r="H26" s="1"/>
      <c r="I26" s="1"/>
      <c r="J26" s="1"/>
      <c r="K26" s="56"/>
      <c r="L26" s="56"/>
      <c r="M26" s="56"/>
      <c r="N26" s="56"/>
      <c r="O26" s="56"/>
      <c r="P26" s="56"/>
      <c r="Q26" s="1"/>
      <c r="R26" s="1"/>
      <c r="S26" s="1"/>
      <c r="T26" s="51"/>
      <c r="U26" s="1"/>
      <c r="V26" s="1"/>
      <c r="W26" s="1"/>
      <c r="X26" s="1"/>
      <c r="Y26" s="1"/>
      <c r="Z26" s="1"/>
    </row>
    <row r="27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1"/>
      <c r="B28" s="1"/>
      <c r="C28" s="58"/>
      <c r="D28" s="35"/>
      <c r="E28" s="3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1"/>
      <c r="C29" s="5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F9:F10"/>
    <mergeCell ref="G9:K9"/>
    <mergeCell ref="B16:E16"/>
    <mergeCell ref="E24:H24"/>
    <mergeCell ref="C29:E29"/>
    <mergeCell ref="Q9:S9"/>
    <mergeCell ref="T9:T10"/>
    <mergeCell ref="B5:U5"/>
    <mergeCell ref="B6:U6"/>
    <mergeCell ref="B7:U7"/>
    <mergeCell ref="B9:B10"/>
    <mergeCell ref="C9:C10"/>
    <mergeCell ref="D9:D10"/>
    <mergeCell ref="E9:E10"/>
    <mergeCell ref="U9:U10"/>
    <mergeCell ref="K23:P23"/>
    <mergeCell ref="K25:P25"/>
    <mergeCell ref="L9:L10"/>
    <mergeCell ref="M9:P9"/>
    <mergeCell ref="K18:P18"/>
    <mergeCell ref="K19:P19"/>
    <mergeCell ref="K20:P20"/>
    <mergeCell ref="K21:P21"/>
    <mergeCell ref="K22:P22"/>
  </mergeCells>
  <hyperlinks>
    <hyperlink r:id="rId1" ref="C19"/>
    <hyperlink r:id="rId2" ref="C20"/>
    <hyperlink r:id="rId3" ref="C21"/>
    <hyperlink r:id="rId4" ref="C22"/>
    <hyperlink r:id="rId5" ref="C23"/>
    <hyperlink r:id="rId6" ref="C24"/>
    <hyperlink r:id="rId7" ref="C25"/>
    <hyperlink r:id="rId8" ref="C26"/>
  </hyperlinks>
  <printOptions/>
  <pageMargins bottom="0.75" footer="0.0" header="0.0" left="0.25" right="0.25" top="0.75"/>
  <pageSetup paperSize="9" orientation="landscape"/>
  <drawing r:id="rId9"/>
</worksheet>
</file>